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PAVIMENTAÇÕES\Binario Rua Japao\Reperfilagem Rua Nicaragua\"/>
    </mc:Choice>
  </mc:AlternateContent>
  <bookViews>
    <workbookView xWindow="-15" yWindow="-15" windowWidth="15330" windowHeight="4470" tabRatio="303" activeTab="1"/>
  </bookViews>
  <sheets>
    <sheet name="Orçamento" sheetId="2" r:id="rId1"/>
    <sheet name="Cronograma" sheetId="3" r:id="rId2"/>
  </sheets>
  <definedNames>
    <definedName name="_xlnm.Print_Area" localSheetId="0">Orçamento!$A$1:$I$20</definedName>
  </definedNames>
  <calcPr calcId="152511"/>
</workbook>
</file>

<file path=xl/calcChain.xml><?xml version="1.0" encoding="utf-8"?>
<calcChain xmlns="http://schemas.openxmlformats.org/spreadsheetml/2006/main">
  <c r="C17" i="3" l="1"/>
  <c r="D15" i="3" s="1"/>
  <c r="C15" i="3"/>
  <c r="E15" i="3" s="1"/>
  <c r="C13" i="3"/>
  <c r="C11" i="3"/>
  <c r="C9" i="3"/>
  <c r="B15" i="3"/>
  <c r="E16" i="3"/>
  <c r="G16" i="2" l="1"/>
  <c r="F18" i="2"/>
  <c r="G18" i="2" s="1"/>
  <c r="G19" i="2" s="1"/>
  <c r="D4" i="3" l="1"/>
  <c r="B4" i="3"/>
  <c r="B3" i="3"/>
  <c r="D12" i="2"/>
  <c r="D11" i="2"/>
  <c r="G15" i="2"/>
  <c r="F15" i="2"/>
  <c r="E11" i="2" l="1"/>
  <c r="F11" i="2" s="1"/>
  <c r="F12" i="2"/>
  <c r="G12" i="2" s="1"/>
  <c r="F8" i="2"/>
  <c r="G11" i="2" l="1"/>
  <c r="B13" i="3" l="1"/>
  <c r="B11" i="3"/>
  <c r="B9" i="3"/>
  <c r="G8" i="2" l="1"/>
  <c r="E10" i="3" l="1"/>
  <c r="E12" i="3"/>
  <c r="E14" i="3"/>
  <c r="G13" i="2" l="1"/>
  <c r="F7" i="2" l="1"/>
  <c r="G7" i="2" s="1"/>
  <c r="E11" i="3" l="1"/>
  <c r="G9" i="2"/>
  <c r="G20" i="2" s="1"/>
  <c r="E13" i="3" l="1"/>
  <c r="E9" i="3" l="1"/>
  <c r="D11" i="3" l="1"/>
  <c r="D13" i="3"/>
  <c r="E18" i="3"/>
  <c r="E19" i="3" l="1"/>
  <c r="D9" i="3"/>
  <c r="D17" i="3" s="1"/>
  <c r="F18" i="3" l="1"/>
  <c r="F19" i="3" s="1"/>
</calcChain>
</file>

<file path=xl/sharedStrings.xml><?xml version="1.0" encoding="utf-8"?>
<sst xmlns="http://schemas.openxmlformats.org/spreadsheetml/2006/main" count="88" uniqueCount="75">
  <si>
    <t>ITEM</t>
  </si>
  <si>
    <t>DISCRIMINAÇÃO DOS SERVIÇOS</t>
  </si>
  <si>
    <t>QUANT</t>
  </si>
  <si>
    <t xml:space="preserve">PROJETO : </t>
  </si>
  <si>
    <t>LOCAL: :</t>
  </si>
  <si>
    <t>1.1</t>
  </si>
  <si>
    <t>2.1</t>
  </si>
  <si>
    <t>TOTAL DO ITEM</t>
  </si>
  <si>
    <t>m²</t>
  </si>
  <si>
    <t>m³</t>
  </si>
  <si>
    <t>UNID</t>
  </si>
  <si>
    <t>TOTAL GERAL</t>
  </si>
  <si>
    <t xml:space="preserve">QUANTITATIVO E ORÇAMENTO ESTIMATIVO </t>
  </si>
  <si>
    <t>3.1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</si>
  <si>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</si>
  <si>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</si>
  <si>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</si>
  <si>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</si>
  <si>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</si>
  <si>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</si>
  <si>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</si>
  <si>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74209/001</t>
  </si>
  <si>
    <t>CÓDIGO</t>
  </si>
  <si>
    <t>TABELA</t>
  </si>
  <si>
    <t>SINAPI</t>
  </si>
  <si>
    <t>*3</t>
  </si>
  <si>
    <t>*7</t>
  </si>
  <si>
    <t>*8</t>
  </si>
  <si>
    <t>Placa de Obra, conforme padrão da Caixa (tamanho mínimo 2,00mx1,50m)</t>
  </si>
  <si>
    <t>CRONOGRAMA FÍSICO-FINANCEIRO</t>
  </si>
  <si>
    <t>ETAPAS</t>
  </si>
  <si>
    <t>VALOR</t>
  </si>
  <si>
    <t>%</t>
  </si>
  <si>
    <t>30 DIAS</t>
  </si>
  <si>
    <t>TOTAL</t>
  </si>
  <si>
    <t>R$ Total</t>
  </si>
  <si>
    <t>VALOR TOTAL</t>
  </si>
  <si>
    <t>VALOR ACUM. PARCIAL</t>
  </si>
  <si>
    <t>VALOR ACUM. GLOBAL</t>
  </si>
  <si>
    <t>SINALIZAÇÃO</t>
  </si>
  <si>
    <t>Pintura a quente</t>
  </si>
  <si>
    <t>SICRO</t>
  </si>
  <si>
    <t>72965 (*3) + 72891</t>
  </si>
  <si>
    <t>Placa de Sinalização totalmente refletiva - SICRO 4S 06 200 02</t>
  </si>
  <si>
    <t>ITEM D - Atividades Auxiliares</t>
  </si>
  <si>
    <t>4 S 06 110 03</t>
  </si>
  <si>
    <t>REGIME DE DESONERAÇÃO DA FOLHA DE PAGAMENTOS</t>
  </si>
  <si>
    <t>OS ENCARGOS SOCIAIS PARA MÃO DE OBRA HORISTA E MENSALISTA ATENDEM O ESTABELECIDO NO SINAPI.</t>
  </si>
  <si>
    <t>COMPOSIÇÃO DE CUSTOS</t>
  </si>
  <si>
    <t>DATA DA COTAÇÃO: 08/12/2014</t>
  </si>
  <si>
    <t>ITEM A - Equipamento - R$ 41,79</t>
  </si>
  <si>
    <t>ITEM B - Mão de Obra - R$ 23,17</t>
  </si>
  <si>
    <t>ITEM C - Material - R$ 1,84</t>
  </si>
  <si>
    <t xml:space="preserve">              1 A 1 860 01 - Confecção de placa - R$ 199,65/m² - Placa 30x60 - 0,18m² - 199,65*0,18 - R$ 35,94</t>
  </si>
  <si>
    <t>Valor total do item = R$ 41,79+23,17+1,84+35,94 = R$ 102,74</t>
  </si>
  <si>
    <t>SINAPI 83690 Dissipador em pedra = R$ 438,38/m³ - 2,55*0,1 = 0,255*438,38 = R$ 111,79</t>
  </si>
  <si>
    <t>SINAPI 74115/001 - Concreto = R$ 358,50/m³ - 2,08*0,1*0,2*2 - 0,08m³ - 0,08*358,50 = R$ 28,68</t>
  </si>
  <si>
    <t>Valor total do item = R$ 111,79+28,68 = R$ 140,47</t>
  </si>
  <si>
    <t>2.2</t>
  </si>
  <si>
    <t xml:space="preserve">LOCAL: </t>
  </si>
  <si>
    <t>ART DE ORÇAMENTO 5609594-0</t>
  </si>
  <si>
    <t>OBS.: IPPUJ 23ª Edição já apresenta encargos sociais de 98,89% incluso no custo de mão de obra nos serviços</t>
  </si>
  <si>
    <t>IPPUJ</t>
  </si>
  <si>
    <t>R$ 209,24/t - 1t equivale a 0,42m³ {1/[2,4(densidade do asfalto)]} - 209,24/0,42 = R$ 498,19/m³</t>
  </si>
  <si>
    <t>Referencila de Preços SINAPI - Março/2016 com desoneração, itens omissos na referida tabela foi adotado SICRO e Catálogo Referencial do IPPUJ 23ª Edição</t>
  </si>
  <si>
    <t>REPERFILAGEM DA RUA NICARÁGUA</t>
  </si>
  <si>
    <t>RUA NICARÁGUA</t>
  </si>
  <si>
    <t>DATA: MAIO/2016</t>
  </si>
  <si>
    <t>DRENAGEM</t>
  </si>
  <si>
    <t>um</t>
  </si>
  <si>
    <t>C35.05.15.10.014</t>
  </si>
  <si>
    <t>Reposição de grelha metálica (FoFo) p/ boca de lobo</t>
  </si>
  <si>
    <t>Camada C.B.U.Q e = 5,00 cm</t>
  </si>
  <si>
    <t>Pintura de ligação RR - 2C</t>
  </si>
  <si>
    <t>CUSTO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</si>
</sst>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vertical="justify"/>
    </xf>
    <xf numFmtId="0" fontId="9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8" fillId="0" borderId="0" xfId="0" applyFont="1" applyAlignment="1">
      <alignment horizontal="center"/>
    </xf>
    <xf numFmtId="4" fontId="5" fillId="4" borderId="0" xfId="0" applyNumberFormat="1" applyFont="1" applyFill="1"/>
    <xf numFmtId="4" fontId="7" fillId="0" borderId="0" xfId="0" applyNumberFormat="1" applyFont="1"/>
    <xf numFmtId="4" fontId="4" fillId="0" borderId="0" xfId="0" applyNumberFormat="1" applyFont="1"/>
    <xf numFmtId="0" fontId="9" fillId="0" borderId="0" xfId="0" applyFont="1" applyBorder="1" applyAlignment="1">
      <alignment wrapText="1"/>
    </xf>
    <xf numFmtId="43" fontId="4" fillId="0" borderId="0" xfId="0" applyNumberFormat="1" applyFont="1"/>
    <xf numFmtId="4" fontId="9" fillId="0" borderId="0" xfId="0" applyNumberFormat="1" applyFont="1"/>
    <xf numFmtId="4" fontId="7" fillId="0" borderId="1" xfId="0" applyNumberFormat="1" applyFont="1" applyBorder="1"/>
    <xf numFmtId="0" fontId="9" fillId="0" borderId="0" xfId="0" applyFont="1" applyAlignment="1">
      <alignment horizontal="center"/>
    </xf>
    <xf numFmtId="4" fontId="10" fillId="0" borderId="0" xfId="0" applyNumberFormat="1" applyFon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wrapText="1"/>
    </xf>
    <xf numFmtId="2" fontId="7" fillId="0" borderId="0" xfId="0" applyNumberFormat="1" applyFont="1"/>
    <xf numFmtId="0" fontId="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vertical="justify"/>
    </xf>
    <xf numFmtId="0" fontId="0" fillId="0" borderId="0" xfId="0" applyFill="1"/>
    <xf numFmtId="4" fontId="0" fillId="0" borderId="0" xfId="0" applyNumberForma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justify"/>
    </xf>
    <xf numFmtId="0" fontId="9" fillId="0" borderId="0" xfId="0" applyFont="1" applyFill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Alignment="1">
      <alignment vertical="justify"/>
    </xf>
    <xf numFmtId="4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justify" wrapText="1"/>
    </xf>
    <xf numFmtId="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2" fillId="5" borderId="0" xfId="0" applyFont="1" applyFill="1" applyAlignment="1">
      <alignment vertical="justify"/>
    </xf>
    <xf numFmtId="0" fontId="2" fillId="5" borderId="0" xfId="0" applyFont="1" applyFill="1"/>
    <xf numFmtId="43" fontId="2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4" fontId="1" fillId="2" borderId="9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" fontId="1" fillId="0" borderId="0" xfId="0" applyNumberFormat="1" applyFont="1" applyBorder="1"/>
    <xf numFmtId="4" fontId="1" fillId="4" borderId="8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 applyFill="1"/>
    <xf numFmtId="0" fontId="9" fillId="0" borderId="0" xfId="0" applyFont="1" applyFill="1" applyAlignment="1">
      <alignment horizontal="left" vertical="justify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left" vertical="justify"/>
    </xf>
    <xf numFmtId="0" fontId="3" fillId="0" borderId="0" xfId="0" applyFont="1" applyAlignment="1">
      <alignment horizontal="left" vertical="top" wrapText="1"/>
    </xf>
  </cellXfs>
  <cellStyles count="3">
    <cellStyle name="Euro" xfId="1"/>
    <cellStyle name="Mo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showGridLines="0" zoomScaleNormal="100" zoomScaleSheetLayoutView="100" workbookViewId="0">
      <selection activeCell="B30" sqref="B30"/>
    </sheetView>
  </sheetViews>
  <sheetFormatPr defaultRowHeight="12.75" x14ac:dyDescent="0.2"/>
  <cols>
    <col min="2" max="2" width="69.140625" style="5" bestFit="1" customWidth="1"/>
    <col min="3" max="3" width="5.28515625" bestFit="1" customWidth="1"/>
    <col min="4" max="4" width="14.28515625" style="3" bestFit="1" customWidth="1"/>
    <col min="5" max="5" width="12.42578125" style="3" bestFit="1" customWidth="1"/>
    <col min="6" max="6" width="12.7109375" style="3" bestFit="1" customWidth="1"/>
    <col min="7" max="7" width="22.7109375" style="3" bestFit="1" customWidth="1"/>
    <col min="8" max="8" width="8.140625" style="15" bestFit="1" customWidth="1"/>
    <col min="9" max="9" width="16.85546875" style="15" bestFit="1" customWidth="1"/>
    <col min="10" max="10" width="10.140625" style="3" customWidth="1"/>
    <col min="11" max="11" width="11.28515625" customWidth="1"/>
    <col min="12" max="12" width="12.140625" style="34" customWidth="1"/>
  </cols>
  <sheetData>
    <row r="1" spans="1:13" ht="15.75" x14ac:dyDescent="0.25">
      <c r="A1" s="120" t="s">
        <v>12</v>
      </c>
      <c r="B1" s="120"/>
      <c r="C1" s="120"/>
      <c r="D1" s="120"/>
      <c r="E1" s="120"/>
      <c r="F1" s="120"/>
      <c r="G1" s="120"/>
    </row>
    <row r="2" spans="1:13" x14ac:dyDescent="0.2">
      <c r="A2" s="8" t="s">
        <v>3</v>
      </c>
      <c r="B2" s="9" t="s">
        <v>65</v>
      </c>
      <c r="C2" s="8"/>
      <c r="D2" s="10"/>
      <c r="E2" s="10"/>
      <c r="F2" s="10"/>
      <c r="G2" s="10"/>
    </row>
    <row r="3" spans="1:13" x14ac:dyDescent="0.2">
      <c r="A3" s="8" t="s">
        <v>59</v>
      </c>
      <c r="B3" s="9" t="s">
        <v>66</v>
      </c>
      <c r="C3" s="8"/>
      <c r="D3" s="10" t="s">
        <v>67</v>
      </c>
      <c r="E3" s="10"/>
      <c r="F3" s="12" t="s">
        <v>20</v>
      </c>
      <c r="G3" s="11">
        <v>0.28170000000000001</v>
      </c>
    </row>
    <row r="4" spans="1:13" ht="13.5" thickBot="1" x14ac:dyDescent="0.25">
      <c r="A4" s="8"/>
      <c r="B4" s="9"/>
      <c r="C4" s="8"/>
      <c r="D4" s="10"/>
      <c r="E4" s="10"/>
      <c r="F4" s="10"/>
      <c r="G4" s="10"/>
    </row>
    <row r="5" spans="1:13" s="34" customFormat="1" ht="18" customHeight="1" x14ac:dyDescent="0.2">
      <c r="A5" s="56" t="s">
        <v>0</v>
      </c>
      <c r="B5" s="57" t="s">
        <v>1</v>
      </c>
      <c r="C5" s="57" t="s">
        <v>10</v>
      </c>
      <c r="D5" s="58" t="s">
        <v>2</v>
      </c>
      <c r="E5" s="58" t="s">
        <v>74</v>
      </c>
      <c r="F5" s="58" t="s">
        <v>15</v>
      </c>
      <c r="G5" s="58" t="s">
        <v>17</v>
      </c>
      <c r="H5" s="58" t="s">
        <v>23</v>
      </c>
      <c r="I5" s="98" t="s">
        <v>22</v>
      </c>
      <c r="J5" s="33"/>
    </row>
    <row r="6" spans="1:13" s="13" customFormat="1" x14ac:dyDescent="0.2">
      <c r="A6" s="59">
        <v>1</v>
      </c>
      <c r="B6" s="60" t="s">
        <v>18</v>
      </c>
      <c r="C6" s="61"/>
      <c r="D6" s="62"/>
      <c r="E6" s="62"/>
      <c r="F6" s="62"/>
      <c r="G6" s="62"/>
      <c r="H6" s="63"/>
      <c r="I6" s="99"/>
      <c r="J6" s="24"/>
      <c r="L6" s="37"/>
    </row>
    <row r="7" spans="1:13" ht="14.25" customHeight="1" x14ac:dyDescent="0.2">
      <c r="A7" s="45" t="s">
        <v>5</v>
      </c>
      <c r="B7" s="44" t="s">
        <v>28</v>
      </c>
      <c r="C7" s="46" t="s">
        <v>8</v>
      </c>
      <c r="D7" s="47">
        <v>4.5</v>
      </c>
      <c r="E7" s="48">
        <v>344.95</v>
      </c>
      <c r="F7" s="48">
        <f>ROUND(E7*(1+$G$3),2)</f>
        <v>442.12</v>
      </c>
      <c r="G7" s="48">
        <f>ROUND(D7*F7,2)</f>
        <v>1989.54</v>
      </c>
      <c r="H7" s="49" t="s">
        <v>24</v>
      </c>
      <c r="I7" s="100" t="s">
        <v>21</v>
      </c>
    </row>
    <row r="8" spans="1:13" ht="25.5" x14ac:dyDescent="0.2">
      <c r="A8" s="45" t="s">
        <v>16</v>
      </c>
      <c r="B8" s="44" t="s">
        <v>19</v>
      </c>
      <c r="C8" s="46" t="s">
        <v>8</v>
      </c>
      <c r="D8" s="47">
        <v>3348.57</v>
      </c>
      <c r="E8" s="48">
        <v>0.31</v>
      </c>
      <c r="F8" s="48">
        <f>ROUND(E8*(1+$G$3),2)</f>
        <v>0.4</v>
      </c>
      <c r="G8" s="48">
        <f>ROUND(D8*F8,2)</f>
        <v>1339.43</v>
      </c>
      <c r="H8" s="49" t="s">
        <v>24</v>
      </c>
      <c r="I8" s="100">
        <v>78472</v>
      </c>
    </row>
    <row r="9" spans="1:13" s="7" customFormat="1" x14ac:dyDescent="0.2">
      <c r="A9" s="52"/>
      <c r="B9" s="53" t="s">
        <v>7</v>
      </c>
      <c r="C9" s="54"/>
      <c r="D9" s="30"/>
      <c r="E9" s="30"/>
      <c r="F9" s="30"/>
      <c r="G9" s="30">
        <f>SUM(G7:G8)</f>
        <v>3328.9700000000003</v>
      </c>
      <c r="H9" s="55"/>
      <c r="I9" s="101"/>
      <c r="J9" s="3"/>
      <c r="K9" s="25"/>
      <c r="L9" s="38"/>
      <c r="M9" s="36"/>
    </row>
    <row r="10" spans="1:13" s="14" customFormat="1" x14ac:dyDescent="0.2">
      <c r="A10" s="59">
        <v>2</v>
      </c>
      <c r="B10" s="60" t="s">
        <v>14</v>
      </c>
      <c r="C10" s="64"/>
      <c r="D10" s="65"/>
      <c r="E10" s="65"/>
      <c r="F10" s="65"/>
      <c r="G10" s="65"/>
      <c r="H10" s="66"/>
      <c r="I10" s="102"/>
      <c r="J10" s="3"/>
      <c r="L10" s="39"/>
      <c r="M10" s="36"/>
    </row>
    <row r="11" spans="1:13" s="80" customFormat="1" x14ac:dyDescent="0.2">
      <c r="A11" s="74" t="s">
        <v>6</v>
      </c>
      <c r="B11" s="75" t="s">
        <v>72</v>
      </c>
      <c r="C11" s="67" t="s">
        <v>9</v>
      </c>
      <c r="D11" s="47">
        <f>ROUND(D12*0.05,2)</f>
        <v>167.43</v>
      </c>
      <c r="E11" s="47">
        <f>498.19+4.78</f>
        <v>502.96999999999997</v>
      </c>
      <c r="F11" s="51">
        <f t="shared" ref="F11:F12" si="0">ROUND(E11*(1+$G$3),2)</f>
        <v>644.66</v>
      </c>
      <c r="G11" s="51">
        <f t="shared" ref="G11:G12" si="1">ROUND(D11*F11,2)</f>
        <v>107935.42</v>
      </c>
      <c r="H11" s="68" t="s">
        <v>24</v>
      </c>
      <c r="I11" s="103" t="s">
        <v>42</v>
      </c>
      <c r="J11" s="81"/>
      <c r="L11" s="40"/>
      <c r="M11" s="97"/>
    </row>
    <row r="12" spans="1:13" s="80" customFormat="1" x14ac:dyDescent="0.2">
      <c r="A12" s="74" t="s">
        <v>58</v>
      </c>
      <c r="B12" s="75" t="s">
        <v>73</v>
      </c>
      <c r="C12" s="67" t="s">
        <v>8</v>
      </c>
      <c r="D12" s="47">
        <f>D8</f>
        <v>3348.57</v>
      </c>
      <c r="E12" s="47">
        <v>1.34</v>
      </c>
      <c r="F12" s="51">
        <f t="shared" si="0"/>
        <v>1.72</v>
      </c>
      <c r="G12" s="51">
        <f t="shared" si="1"/>
        <v>5759.54</v>
      </c>
      <c r="H12" s="68" t="s">
        <v>24</v>
      </c>
      <c r="I12" s="103">
        <v>72943</v>
      </c>
      <c r="J12" s="81"/>
      <c r="L12" s="40"/>
      <c r="M12" s="97"/>
    </row>
    <row r="13" spans="1:13" s="7" customFormat="1" x14ac:dyDescent="0.2">
      <c r="A13" s="52"/>
      <c r="B13" s="53" t="s">
        <v>7</v>
      </c>
      <c r="C13" s="54"/>
      <c r="D13" s="30"/>
      <c r="E13" s="30"/>
      <c r="F13" s="50"/>
      <c r="G13" s="30">
        <f>SUM(G11:G12)</f>
        <v>113694.95999999999</v>
      </c>
      <c r="H13" s="55"/>
      <c r="I13" s="101"/>
      <c r="J13" s="3"/>
      <c r="K13" s="25"/>
      <c r="L13" s="38"/>
      <c r="M13" s="36"/>
    </row>
    <row r="14" spans="1:13" s="14" customFormat="1" x14ac:dyDescent="0.2">
      <c r="A14" s="59">
        <v>3</v>
      </c>
      <c r="B14" s="60" t="s">
        <v>39</v>
      </c>
      <c r="C14" s="64"/>
      <c r="D14" s="65"/>
      <c r="E14" s="65"/>
      <c r="F14" s="65"/>
      <c r="G14" s="65"/>
      <c r="H14" s="66"/>
      <c r="I14" s="102"/>
      <c r="L14" s="39"/>
      <c r="M14" s="36"/>
    </row>
    <row r="15" spans="1:13" s="14" customFormat="1" x14ac:dyDescent="0.2">
      <c r="A15" s="70" t="s">
        <v>13</v>
      </c>
      <c r="B15" s="43" t="s">
        <v>40</v>
      </c>
      <c r="C15" s="69" t="s">
        <v>8</v>
      </c>
      <c r="D15" s="71">
        <v>33.450000000000003</v>
      </c>
      <c r="E15" s="71">
        <v>45.65</v>
      </c>
      <c r="F15" s="48">
        <f t="shared" ref="F15" si="2">ROUND(E15*(1+$G$3),2)</f>
        <v>58.51</v>
      </c>
      <c r="G15" s="48">
        <f t="shared" ref="G15" si="3">ROUND(D15*F15,2)</f>
        <v>1957.16</v>
      </c>
      <c r="H15" s="49" t="s">
        <v>41</v>
      </c>
      <c r="I15" s="105" t="s">
        <v>45</v>
      </c>
      <c r="J15" s="104"/>
      <c r="K15" s="104"/>
      <c r="L15" s="39"/>
      <c r="M15" s="36"/>
    </row>
    <row r="16" spans="1:13" s="14" customFormat="1" x14ac:dyDescent="0.2">
      <c r="A16" s="52"/>
      <c r="B16" s="53" t="s">
        <v>7</v>
      </c>
      <c r="C16" s="54"/>
      <c r="D16" s="30"/>
      <c r="E16" s="30"/>
      <c r="F16" s="30"/>
      <c r="G16" s="30">
        <f>SUM(G15)</f>
        <v>1957.16</v>
      </c>
      <c r="H16" s="55"/>
      <c r="I16" s="101"/>
      <c r="J16" s="104"/>
      <c r="K16" s="104"/>
      <c r="L16" s="39"/>
      <c r="M16" s="36"/>
    </row>
    <row r="17" spans="1:13" s="14" customFormat="1" x14ac:dyDescent="0.2">
      <c r="A17" s="59">
        <v>4</v>
      </c>
      <c r="B17" s="60" t="s">
        <v>68</v>
      </c>
      <c r="C17" s="64"/>
      <c r="D17" s="65"/>
      <c r="E17" s="65"/>
      <c r="F17" s="65"/>
      <c r="G17" s="65"/>
      <c r="H17" s="66"/>
      <c r="I17" s="102"/>
      <c r="J17" s="104"/>
      <c r="K17" s="104"/>
      <c r="L17" s="39"/>
      <c r="M17" s="36"/>
    </row>
    <row r="18" spans="1:13" s="14" customFormat="1" x14ac:dyDescent="0.2">
      <c r="A18" s="70" t="s">
        <v>13</v>
      </c>
      <c r="B18" s="43" t="s">
        <v>71</v>
      </c>
      <c r="C18" s="69" t="s">
        <v>69</v>
      </c>
      <c r="D18" s="71">
        <v>4</v>
      </c>
      <c r="E18" s="71">
        <v>197.56</v>
      </c>
      <c r="F18" s="48">
        <f t="shared" ref="F18" si="4">ROUND(E18*(1+$G$3),2)</f>
        <v>253.21</v>
      </c>
      <c r="G18" s="48">
        <f t="shared" ref="G18" si="5">ROUND(D18*F18,2)</f>
        <v>1012.84</v>
      </c>
      <c r="H18" s="49" t="s">
        <v>62</v>
      </c>
      <c r="I18" s="105" t="s">
        <v>70</v>
      </c>
      <c r="J18" s="104"/>
      <c r="K18" s="104"/>
      <c r="L18" s="39"/>
      <c r="M18" s="36"/>
    </row>
    <row r="19" spans="1:13" s="7" customFormat="1" x14ac:dyDescent="0.2">
      <c r="A19" s="52"/>
      <c r="B19" s="53" t="s">
        <v>7</v>
      </c>
      <c r="C19" s="54"/>
      <c r="D19" s="30"/>
      <c r="E19" s="30"/>
      <c r="F19" s="30"/>
      <c r="G19" s="30">
        <f>SUM(G18)</f>
        <v>1012.84</v>
      </c>
      <c r="H19" s="55"/>
      <c r="I19" s="101"/>
      <c r="J19" s="3"/>
      <c r="K19" s="25"/>
      <c r="L19" s="38"/>
      <c r="M19" s="36"/>
    </row>
    <row r="20" spans="1:13" s="6" customFormat="1" ht="13.5" thickBot="1" x14ac:dyDescent="0.25">
      <c r="A20" s="18"/>
      <c r="B20" s="19" t="s">
        <v>11</v>
      </c>
      <c r="C20" s="20"/>
      <c r="D20" s="21"/>
      <c r="E20" s="21"/>
      <c r="F20" s="21"/>
      <c r="G20" s="22">
        <f>SUM(G13+G9+G16+G19)</f>
        <v>119993.93</v>
      </c>
      <c r="H20" s="72"/>
      <c r="I20" s="73"/>
      <c r="J20" s="26"/>
      <c r="K20" s="28"/>
      <c r="L20" s="41"/>
    </row>
    <row r="21" spans="1:13" x14ac:dyDescent="0.2">
      <c r="A21" s="1"/>
      <c r="B21" s="4"/>
      <c r="C21" s="1"/>
      <c r="D21" s="2"/>
      <c r="E21" s="2"/>
      <c r="F21" s="2"/>
      <c r="G21" s="2"/>
    </row>
    <row r="22" spans="1:13" x14ac:dyDescent="0.2">
      <c r="A22" s="1" t="s">
        <v>64</v>
      </c>
      <c r="B22" s="4"/>
      <c r="C22" s="1"/>
      <c r="D22" s="2"/>
      <c r="E22" s="2"/>
      <c r="F22" s="2"/>
      <c r="G22" s="2"/>
    </row>
    <row r="23" spans="1:13" x14ac:dyDescent="0.2">
      <c r="A23" s="1" t="s">
        <v>61</v>
      </c>
      <c r="B23" s="4"/>
      <c r="C23" s="1"/>
      <c r="D23" s="2"/>
      <c r="E23" s="2"/>
      <c r="F23" s="2"/>
      <c r="G23" s="2"/>
    </row>
    <row r="24" spans="1:13" hidden="1" x14ac:dyDescent="0.2">
      <c r="A24" s="1" t="s">
        <v>46</v>
      </c>
      <c r="B24" s="4"/>
      <c r="C24" s="1"/>
      <c r="D24" s="2"/>
      <c r="E24" s="2"/>
      <c r="F24" s="2"/>
      <c r="G24" s="2"/>
    </row>
    <row r="25" spans="1:13" hidden="1" x14ac:dyDescent="0.2">
      <c r="A25" s="1" t="s">
        <v>47</v>
      </c>
      <c r="B25" s="4"/>
      <c r="C25" s="1"/>
      <c r="D25" s="2"/>
      <c r="E25" s="2"/>
      <c r="F25" s="2"/>
      <c r="G25" s="2"/>
      <c r="J25"/>
    </row>
    <row r="26" spans="1:13" x14ac:dyDescent="0.2">
      <c r="A26" s="1"/>
      <c r="B26" s="4"/>
      <c r="C26" s="1"/>
      <c r="D26" s="2"/>
      <c r="E26" s="2"/>
      <c r="F26" s="2"/>
      <c r="G26" s="2"/>
      <c r="J26"/>
    </row>
    <row r="27" spans="1:13" hidden="1" x14ac:dyDescent="0.2">
      <c r="A27" s="95" t="s">
        <v>60</v>
      </c>
      <c r="B27" s="94"/>
      <c r="C27" s="1"/>
      <c r="D27" s="2"/>
      <c r="E27" s="2"/>
      <c r="F27" s="2"/>
      <c r="G27" s="2"/>
      <c r="J27"/>
    </row>
    <row r="28" spans="1:13" hidden="1" x14ac:dyDescent="0.2">
      <c r="A28" s="95" t="s">
        <v>48</v>
      </c>
      <c r="B28" s="94"/>
      <c r="C28" s="1"/>
      <c r="D28" s="2"/>
      <c r="E28" s="2"/>
      <c r="F28" s="2"/>
      <c r="G28" s="2"/>
      <c r="J28"/>
    </row>
    <row r="29" spans="1:13" x14ac:dyDescent="0.2">
      <c r="A29" s="1"/>
      <c r="B29" s="4"/>
      <c r="C29" s="1"/>
      <c r="D29" s="2"/>
      <c r="E29" s="2"/>
      <c r="F29" s="2"/>
      <c r="G29" s="2"/>
    </row>
    <row r="30" spans="1:13" ht="25.5" x14ac:dyDescent="0.2">
      <c r="A30" s="76" t="s">
        <v>25</v>
      </c>
      <c r="B30" s="77" t="s">
        <v>63</v>
      </c>
      <c r="C30" s="80"/>
      <c r="D30" s="81"/>
      <c r="E30" s="81"/>
      <c r="F30" s="81"/>
      <c r="G30" s="96"/>
      <c r="H30" s="82"/>
    </row>
    <row r="31" spans="1:13" x14ac:dyDescent="0.2">
      <c r="A31" s="80"/>
      <c r="B31" s="83"/>
      <c r="C31" s="80"/>
      <c r="D31" s="81"/>
      <c r="E31" s="81"/>
      <c r="F31" s="81"/>
      <c r="G31" s="81"/>
    </row>
    <row r="32" spans="1:13" x14ac:dyDescent="0.2">
      <c r="A32" s="80"/>
      <c r="B32" s="83"/>
      <c r="C32" s="80"/>
      <c r="D32" s="81"/>
      <c r="E32" s="81"/>
      <c r="F32" s="81"/>
      <c r="G32" s="81"/>
      <c r="H32" s="82"/>
    </row>
    <row r="33" spans="1:12" x14ac:dyDescent="0.2">
      <c r="A33" s="80"/>
      <c r="B33" s="83"/>
      <c r="C33" s="80"/>
      <c r="D33" s="81"/>
      <c r="E33" s="81"/>
      <c r="F33" s="81"/>
      <c r="G33" s="81"/>
      <c r="H33" s="82"/>
    </row>
    <row r="34" spans="1:12" x14ac:dyDescent="0.2">
      <c r="A34" s="80"/>
      <c r="B34" s="83"/>
      <c r="C34" s="80"/>
      <c r="D34" s="81"/>
      <c r="E34" s="81"/>
      <c r="F34" s="81"/>
      <c r="G34" s="81"/>
      <c r="H34" s="82"/>
    </row>
    <row r="35" spans="1:12" x14ac:dyDescent="0.2">
      <c r="A35" s="84"/>
      <c r="B35" s="79"/>
      <c r="C35" s="80"/>
      <c r="D35" s="81"/>
      <c r="E35" s="81"/>
      <c r="F35" s="81"/>
      <c r="G35" s="81"/>
      <c r="H35" s="82"/>
    </row>
    <row r="36" spans="1:12" x14ac:dyDescent="0.2">
      <c r="A36" s="80"/>
      <c r="B36" s="83"/>
      <c r="C36" s="80"/>
      <c r="D36" s="81"/>
      <c r="E36" s="81"/>
      <c r="F36" s="81"/>
      <c r="G36" s="81"/>
      <c r="H36" s="82"/>
    </row>
    <row r="37" spans="1:12" x14ac:dyDescent="0.2">
      <c r="A37" s="80"/>
      <c r="B37" s="83"/>
      <c r="C37" s="80"/>
      <c r="D37" s="118"/>
      <c r="E37" s="81"/>
      <c r="F37" s="81"/>
      <c r="G37" s="81"/>
      <c r="H37" s="82"/>
    </row>
    <row r="38" spans="1:12" x14ac:dyDescent="0.2">
      <c r="A38" s="80"/>
      <c r="B38" s="83"/>
      <c r="C38" s="80"/>
      <c r="D38" s="118"/>
      <c r="E38" s="81"/>
      <c r="F38" s="81"/>
      <c r="G38" s="81"/>
      <c r="H38" s="82"/>
    </row>
    <row r="39" spans="1:12" x14ac:dyDescent="0.2">
      <c r="A39" s="80"/>
      <c r="B39" s="83"/>
      <c r="C39" s="80"/>
      <c r="D39" s="81"/>
      <c r="E39" s="81"/>
      <c r="F39" s="81"/>
      <c r="G39" s="81"/>
      <c r="H39" s="82"/>
    </row>
    <row r="40" spans="1:12" x14ac:dyDescent="0.2">
      <c r="A40" s="80"/>
      <c r="B40" s="79"/>
      <c r="C40" s="80"/>
      <c r="D40" s="81"/>
      <c r="E40" s="81"/>
      <c r="F40" s="81"/>
      <c r="G40" s="81"/>
      <c r="H40" s="82"/>
    </row>
    <row r="41" spans="1:12" x14ac:dyDescent="0.2">
      <c r="A41" s="80"/>
      <c r="B41" s="83"/>
      <c r="C41" s="80"/>
      <c r="D41" s="81"/>
      <c r="E41" s="81"/>
      <c r="F41" s="81"/>
      <c r="G41" s="81"/>
      <c r="H41" s="82"/>
    </row>
    <row r="42" spans="1:12" x14ac:dyDescent="0.2">
      <c r="A42" s="78"/>
      <c r="B42" s="79"/>
      <c r="C42" s="80"/>
      <c r="D42" s="81"/>
      <c r="E42" s="81"/>
      <c r="F42" s="81"/>
      <c r="G42" s="81"/>
      <c r="H42" s="82"/>
      <c r="L42"/>
    </row>
    <row r="43" spans="1:12" x14ac:dyDescent="0.2">
      <c r="A43" s="80"/>
      <c r="B43" s="83"/>
      <c r="C43" s="80"/>
      <c r="D43" s="81"/>
      <c r="E43" s="81"/>
      <c r="F43" s="81"/>
      <c r="G43" s="81"/>
      <c r="H43" s="82"/>
      <c r="L43"/>
    </row>
    <row r="44" spans="1:12" x14ac:dyDescent="0.2">
      <c r="A44" s="80"/>
      <c r="B44" s="83"/>
      <c r="C44" s="80"/>
      <c r="D44" s="81"/>
      <c r="E44" s="81"/>
      <c r="F44" s="81"/>
      <c r="G44" s="81"/>
      <c r="H44" s="82"/>
      <c r="L44"/>
    </row>
    <row r="45" spans="1:12" x14ac:dyDescent="0.2">
      <c r="A45" s="80"/>
      <c r="B45" s="83"/>
      <c r="C45" s="80"/>
      <c r="D45" s="81"/>
      <c r="E45" s="81"/>
      <c r="F45" s="81"/>
      <c r="G45" s="81"/>
      <c r="H45" s="82"/>
      <c r="L45"/>
    </row>
    <row r="46" spans="1:12" x14ac:dyDescent="0.2">
      <c r="A46" s="80"/>
      <c r="B46" s="83"/>
      <c r="C46" s="80"/>
      <c r="D46" s="81"/>
      <c r="E46" s="81"/>
      <c r="F46" s="81"/>
      <c r="G46" s="81"/>
      <c r="H46" s="82"/>
      <c r="L46"/>
    </row>
    <row r="47" spans="1:12" x14ac:dyDescent="0.2">
      <c r="C47" s="35"/>
      <c r="D47" s="77"/>
      <c r="E47" s="35"/>
      <c r="F47" s="35"/>
      <c r="G47" s="35"/>
      <c r="H47" s="35"/>
      <c r="I47" s="27"/>
    </row>
    <row r="48" spans="1:12" x14ac:dyDescent="0.2">
      <c r="A48" s="85"/>
      <c r="B48" s="35"/>
      <c r="C48" s="35"/>
      <c r="D48" s="35"/>
      <c r="E48" s="35"/>
      <c r="F48" s="35"/>
      <c r="G48" s="35"/>
      <c r="H48" s="35"/>
      <c r="I48" s="27"/>
    </row>
    <row r="49" spans="1:9" ht="12.75" hidden="1" customHeight="1" x14ac:dyDescent="0.2">
      <c r="A49" s="35" t="s">
        <v>26</v>
      </c>
      <c r="B49" s="35" t="s">
        <v>43</v>
      </c>
      <c r="C49" s="35"/>
      <c r="D49" s="35"/>
      <c r="E49" s="35"/>
      <c r="F49" s="35"/>
      <c r="G49" s="35"/>
      <c r="H49" s="35"/>
      <c r="I49" s="27"/>
    </row>
    <row r="50" spans="1:9" ht="12.75" hidden="1" customHeight="1" x14ac:dyDescent="0.2">
      <c r="A50" s="35"/>
      <c r="B50" s="86" t="s">
        <v>50</v>
      </c>
      <c r="C50" s="35"/>
      <c r="D50" s="35"/>
      <c r="E50" s="35"/>
      <c r="F50" s="35"/>
      <c r="G50" s="35"/>
      <c r="H50" s="35"/>
      <c r="I50" s="27"/>
    </row>
    <row r="51" spans="1:9" ht="12.75" hidden="1" customHeight="1" x14ac:dyDescent="0.2">
      <c r="A51" s="35"/>
      <c r="B51" s="86" t="s">
        <v>51</v>
      </c>
      <c r="C51" s="35"/>
      <c r="D51" s="35"/>
      <c r="E51" s="35"/>
      <c r="F51" s="35"/>
      <c r="G51" s="35"/>
      <c r="H51" s="35"/>
      <c r="I51" s="27"/>
    </row>
    <row r="52" spans="1:9" ht="12.75" hidden="1" customHeight="1" x14ac:dyDescent="0.2">
      <c r="A52" s="35"/>
      <c r="B52" s="86" t="s">
        <v>52</v>
      </c>
      <c r="C52" s="35"/>
      <c r="D52" s="35"/>
      <c r="E52" s="35"/>
      <c r="F52" s="35"/>
      <c r="G52" s="35"/>
      <c r="H52" s="35"/>
      <c r="I52" s="27"/>
    </row>
    <row r="53" spans="1:9" ht="12.75" hidden="1" customHeight="1" x14ac:dyDescent="0.2">
      <c r="A53" s="35"/>
      <c r="B53" s="86" t="s">
        <v>44</v>
      </c>
      <c r="C53" s="35"/>
      <c r="D53" s="35"/>
      <c r="E53" s="35"/>
      <c r="F53" s="35"/>
      <c r="G53" s="35"/>
      <c r="H53" s="35"/>
      <c r="I53" s="27"/>
    </row>
    <row r="54" spans="1:9" ht="12.75" hidden="1" customHeight="1" x14ac:dyDescent="0.2">
      <c r="A54" s="80"/>
      <c r="B54" s="119" t="s">
        <v>53</v>
      </c>
      <c r="C54" s="119"/>
      <c r="D54" s="119"/>
      <c r="E54" s="119"/>
      <c r="F54" s="119"/>
      <c r="G54" s="119"/>
      <c r="H54" s="119"/>
    </row>
    <row r="55" spans="1:9" ht="12.75" hidden="1" customHeight="1" x14ac:dyDescent="0.2">
      <c r="A55" s="80"/>
      <c r="B55" s="87" t="s">
        <v>54</v>
      </c>
      <c r="C55" s="80"/>
      <c r="D55" s="81"/>
      <c r="E55" s="81"/>
      <c r="F55" s="81"/>
      <c r="G55" s="81"/>
      <c r="H55" s="82"/>
    </row>
    <row r="56" spans="1:9" ht="12.75" hidden="1" customHeight="1" x14ac:dyDescent="0.2">
      <c r="A56" s="80"/>
      <c r="B56" s="87"/>
      <c r="C56" s="80"/>
      <c r="D56" s="81"/>
      <c r="E56" s="81"/>
      <c r="F56" s="81"/>
      <c r="G56" s="81"/>
      <c r="H56" s="82"/>
    </row>
    <row r="57" spans="1:9" ht="12.75" hidden="1" customHeight="1" x14ac:dyDescent="0.2">
      <c r="A57" s="35" t="s">
        <v>27</v>
      </c>
      <c r="B57" s="119" t="s">
        <v>55</v>
      </c>
      <c r="C57" s="119"/>
      <c r="D57" s="119"/>
      <c r="E57" s="119"/>
      <c r="F57" s="119"/>
      <c r="G57" s="35"/>
      <c r="H57" s="35"/>
      <c r="I57" s="27"/>
    </row>
    <row r="58" spans="1:9" ht="12.75" hidden="1" customHeight="1" x14ac:dyDescent="0.2">
      <c r="A58" s="35"/>
      <c r="B58" s="119" t="s">
        <v>56</v>
      </c>
      <c r="C58" s="119"/>
      <c r="D58" s="119"/>
      <c r="E58" s="119"/>
      <c r="F58" s="35"/>
      <c r="G58" s="35"/>
      <c r="H58" s="35"/>
      <c r="I58" s="27"/>
    </row>
    <row r="59" spans="1:9" ht="12.75" hidden="1" customHeight="1" x14ac:dyDescent="0.2">
      <c r="A59" s="35"/>
      <c r="B59" s="87" t="s">
        <v>57</v>
      </c>
      <c r="C59" s="35"/>
      <c r="D59" s="35"/>
      <c r="E59" s="35"/>
      <c r="F59" s="35"/>
      <c r="G59" s="35"/>
      <c r="H59" s="35"/>
      <c r="I59" s="27"/>
    </row>
    <row r="60" spans="1:9" ht="12.75" hidden="1" customHeight="1" x14ac:dyDescent="0.2">
      <c r="A60" s="35"/>
      <c r="B60" s="86"/>
      <c r="C60" s="35"/>
      <c r="D60" s="35"/>
      <c r="E60" s="35"/>
      <c r="F60" s="35"/>
      <c r="G60" s="35"/>
      <c r="H60" s="35"/>
      <c r="I60" s="27"/>
    </row>
    <row r="61" spans="1:9" x14ac:dyDescent="0.2">
      <c r="A61" s="78"/>
      <c r="B61" s="87"/>
      <c r="C61" s="80"/>
      <c r="D61" s="81"/>
      <c r="E61" s="81"/>
      <c r="F61" s="81"/>
      <c r="G61" s="81"/>
      <c r="H61" s="82"/>
    </row>
    <row r="62" spans="1:9" ht="12.75" customHeight="1" x14ac:dyDescent="0.2">
      <c r="A62" s="80"/>
      <c r="B62" s="83"/>
      <c r="C62" s="80"/>
      <c r="D62" s="88"/>
      <c r="E62" s="81"/>
      <c r="F62" s="81"/>
      <c r="G62" s="81"/>
      <c r="H62" s="82"/>
    </row>
    <row r="63" spans="1:9" ht="12.75" customHeight="1" x14ac:dyDescent="0.2">
      <c r="A63" s="80"/>
      <c r="B63" s="83"/>
      <c r="C63" s="80"/>
      <c r="D63" s="81"/>
      <c r="E63" s="81"/>
      <c r="F63" s="81"/>
      <c r="G63" s="81"/>
      <c r="H63" s="82"/>
    </row>
    <row r="64" spans="1:9" x14ac:dyDescent="0.2">
      <c r="A64" s="80"/>
      <c r="B64" s="83"/>
      <c r="C64" s="80"/>
      <c r="D64" s="81"/>
      <c r="E64" s="81"/>
      <c r="F64" s="81"/>
      <c r="G64" s="81"/>
      <c r="H64" s="82"/>
    </row>
    <row r="65" spans="1:12" x14ac:dyDescent="0.2">
      <c r="A65" s="80"/>
      <c r="B65" s="83"/>
      <c r="C65" s="80"/>
      <c r="D65" s="81"/>
      <c r="E65" s="81"/>
      <c r="F65" s="81"/>
      <c r="G65" s="81"/>
      <c r="H65" s="82"/>
    </row>
    <row r="66" spans="1:12" s="17" customFormat="1" x14ac:dyDescent="0.2">
      <c r="A66" s="89"/>
      <c r="B66" s="90"/>
      <c r="C66" s="84"/>
      <c r="D66" s="91"/>
      <c r="E66" s="91"/>
      <c r="F66" s="91"/>
      <c r="G66" s="91"/>
      <c r="H66" s="92"/>
      <c r="I66" s="31"/>
      <c r="L66" s="42"/>
    </row>
    <row r="67" spans="1:12" s="17" customFormat="1" x14ac:dyDescent="0.2">
      <c r="A67" s="84"/>
      <c r="B67" s="87"/>
      <c r="C67" s="84"/>
      <c r="D67" s="91"/>
      <c r="E67" s="91"/>
      <c r="F67" s="91"/>
      <c r="G67" s="91"/>
      <c r="H67" s="92"/>
      <c r="I67" s="31"/>
      <c r="L67" s="42"/>
    </row>
    <row r="68" spans="1:12" s="17" customFormat="1" x14ac:dyDescent="0.2">
      <c r="A68" s="84"/>
      <c r="B68" s="87"/>
      <c r="C68" s="84"/>
      <c r="D68" s="91"/>
      <c r="E68" s="91"/>
      <c r="F68" s="91"/>
      <c r="G68" s="91"/>
      <c r="H68" s="92"/>
      <c r="I68" s="31"/>
      <c r="L68" s="42"/>
    </row>
    <row r="69" spans="1:12" s="17" customFormat="1" x14ac:dyDescent="0.2">
      <c r="A69" s="84"/>
      <c r="B69" s="79"/>
      <c r="C69" s="84"/>
      <c r="D69" s="91"/>
      <c r="E69" s="91"/>
      <c r="F69" s="91"/>
      <c r="G69" s="91"/>
      <c r="H69" s="92"/>
      <c r="I69" s="31"/>
      <c r="L69" s="42"/>
    </row>
    <row r="70" spans="1:12" s="17" customFormat="1" x14ac:dyDescent="0.2">
      <c r="A70" s="84"/>
      <c r="B70" s="79"/>
      <c r="C70" s="84"/>
      <c r="D70" s="91"/>
      <c r="E70" s="91"/>
      <c r="F70" s="91"/>
      <c r="G70" s="91"/>
      <c r="H70" s="92"/>
      <c r="I70" s="31"/>
      <c r="L70" s="42"/>
    </row>
    <row r="71" spans="1:12" s="17" customFormat="1" x14ac:dyDescent="0.2">
      <c r="A71" s="84"/>
      <c r="B71" s="87"/>
      <c r="C71" s="84"/>
      <c r="D71" s="91"/>
      <c r="E71" s="91"/>
      <c r="F71" s="91"/>
      <c r="G71" s="91"/>
      <c r="H71" s="92"/>
      <c r="I71" s="31"/>
      <c r="L71" s="42"/>
    </row>
    <row r="72" spans="1:12" s="17" customFormat="1" x14ac:dyDescent="0.2">
      <c r="A72" s="89"/>
      <c r="B72" s="90"/>
      <c r="C72" s="84"/>
      <c r="D72" s="91"/>
      <c r="E72" s="91"/>
      <c r="F72" s="91"/>
      <c r="G72" s="91"/>
      <c r="H72" s="92"/>
      <c r="I72" s="31"/>
      <c r="L72" s="42"/>
    </row>
    <row r="73" spans="1:12" s="17" customFormat="1" x14ac:dyDescent="0.2">
      <c r="A73" s="84"/>
      <c r="B73" s="87"/>
      <c r="C73" s="84"/>
      <c r="D73" s="91"/>
      <c r="E73" s="91"/>
      <c r="F73" s="91"/>
      <c r="G73" s="91"/>
      <c r="H73" s="92"/>
      <c r="I73" s="31"/>
      <c r="L73" s="42"/>
    </row>
    <row r="74" spans="1:12" s="17" customFormat="1" x14ac:dyDescent="0.2">
      <c r="A74" s="84"/>
      <c r="B74" s="87"/>
      <c r="C74" s="84"/>
      <c r="D74" s="91"/>
      <c r="E74" s="91"/>
      <c r="F74" s="91"/>
      <c r="G74" s="91"/>
      <c r="H74" s="92"/>
      <c r="I74" s="31"/>
      <c r="L74" s="42"/>
    </row>
    <row r="75" spans="1:12" s="17" customFormat="1" x14ac:dyDescent="0.2">
      <c r="A75" s="84"/>
      <c r="B75" s="79"/>
      <c r="C75" s="84"/>
      <c r="D75" s="91"/>
      <c r="E75" s="91"/>
      <c r="F75" s="91"/>
      <c r="G75" s="91"/>
      <c r="H75" s="92"/>
      <c r="I75" s="31"/>
      <c r="L75" s="42"/>
    </row>
    <row r="76" spans="1:12" s="17" customFormat="1" x14ac:dyDescent="0.2">
      <c r="A76" s="84"/>
      <c r="B76" s="79"/>
      <c r="C76" s="84"/>
      <c r="D76" s="91"/>
      <c r="E76" s="91"/>
      <c r="F76" s="91"/>
      <c r="G76" s="91"/>
      <c r="H76" s="92"/>
      <c r="I76" s="31"/>
      <c r="L76" s="42"/>
    </row>
    <row r="77" spans="1:12" s="17" customFormat="1" x14ac:dyDescent="0.2">
      <c r="A77" s="84"/>
      <c r="B77" s="87"/>
      <c r="C77" s="84"/>
      <c r="D77" s="91"/>
      <c r="E77" s="91"/>
      <c r="F77" s="91"/>
      <c r="G77" s="91"/>
      <c r="H77" s="92"/>
      <c r="I77" s="31"/>
      <c r="L77" s="42"/>
    </row>
    <row r="78" spans="1:12" s="17" customFormat="1" x14ac:dyDescent="0.2">
      <c r="A78" s="78"/>
      <c r="B78" s="87"/>
      <c r="C78" s="84"/>
      <c r="D78" s="91"/>
      <c r="E78" s="91"/>
      <c r="F78" s="91"/>
      <c r="G78" s="91"/>
      <c r="H78" s="92"/>
      <c r="I78" s="31"/>
      <c r="L78" s="42"/>
    </row>
    <row r="79" spans="1:12" s="17" customFormat="1" x14ac:dyDescent="0.2">
      <c r="A79" s="84"/>
      <c r="B79" s="121"/>
      <c r="C79" s="119"/>
      <c r="D79" s="119"/>
      <c r="E79" s="91"/>
      <c r="F79" s="91"/>
      <c r="G79" s="91"/>
      <c r="H79" s="92"/>
      <c r="I79" s="31"/>
      <c r="L79" s="42"/>
    </row>
    <row r="80" spans="1:12" s="17" customFormat="1" x14ac:dyDescent="0.2">
      <c r="A80" s="84"/>
      <c r="B80" s="121"/>
      <c r="C80" s="119"/>
      <c r="D80" s="119"/>
      <c r="E80" s="91"/>
      <c r="F80" s="91"/>
      <c r="G80" s="91"/>
      <c r="H80" s="92"/>
      <c r="I80" s="31"/>
      <c r="L80" s="42"/>
    </row>
    <row r="81" spans="1:12" s="17" customFormat="1" x14ac:dyDescent="0.2">
      <c r="A81" s="84"/>
      <c r="B81" s="121"/>
      <c r="C81" s="119"/>
      <c r="D81" s="119"/>
      <c r="E81" s="91"/>
      <c r="F81" s="91"/>
      <c r="G81" s="91"/>
      <c r="H81" s="92"/>
      <c r="I81" s="31"/>
      <c r="L81" s="42"/>
    </row>
    <row r="82" spans="1:12" s="17" customFormat="1" x14ac:dyDescent="0.2">
      <c r="A82" s="84"/>
      <c r="B82" s="121"/>
      <c r="C82" s="119"/>
      <c r="D82" s="119"/>
      <c r="E82" s="91"/>
      <c r="F82" s="91"/>
      <c r="G82" s="91"/>
      <c r="H82" s="92"/>
      <c r="I82" s="31"/>
      <c r="L82" s="42"/>
    </row>
    <row r="83" spans="1:12" x14ac:dyDescent="0.2">
      <c r="A83" s="84"/>
      <c r="B83" s="79"/>
      <c r="C83" s="80"/>
      <c r="D83" s="81"/>
      <c r="E83" s="81"/>
      <c r="F83" s="81"/>
      <c r="G83" s="81"/>
      <c r="H83" s="82"/>
      <c r="J83"/>
    </row>
    <row r="84" spans="1:12" s="17" customFormat="1" x14ac:dyDescent="0.2">
      <c r="A84" s="84"/>
      <c r="B84" s="79"/>
      <c r="C84" s="84"/>
      <c r="D84" s="91"/>
      <c r="E84" s="91"/>
      <c r="F84" s="91"/>
      <c r="G84" s="91"/>
      <c r="H84" s="92"/>
      <c r="I84" s="31"/>
      <c r="L84" s="42"/>
    </row>
    <row r="85" spans="1:12" s="17" customFormat="1" x14ac:dyDescent="0.2">
      <c r="A85" s="84"/>
      <c r="B85" s="87"/>
      <c r="C85" s="84"/>
      <c r="D85" s="91"/>
      <c r="E85" s="91"/>
      <c r="F85" s="91"/>
      <c r="G85" s="91"/>
      <c r="H85" s="92"/>
      <c r="I85" s="31"/>
      <c r="L85" s="42"/>
    </row>
    <row r="86" spans="1:12" s="17" customFormat="1" x14ac:dyDescent="0.2">
      <c r="A86" s="84"/>
      <c r="B86" s="87"/>
      <c r="C86" s="84"/>
      <c r="D86" s="91"/>
      <c r="E86" s="91"/>
      <c r="F86" s="91"/>
      <c r="G86" s="91"/>
      <c r="H86" s="92"/>
      <c r="I86" s="31"/>
      <c r="L86" s="42"/>
    </row>
    <row r="87" spans="1:12" s="17" customFormat="1" x14ac:dyDescent="0.2">
      <c r="A87" s="84"/>
      <c r="B87" s="84"/>
      <c r="C87" s="84"/>
      <c r="D87" s="84"/>
      <c r="E87" s="91"/>
      <c r="F87" s="91"/>
      <c r="G87" s="91"/>
      <c r="H87" s="92"/>
      <c r="I87" s="31"/>
      <c r="L87" s="42"/>
    </row>
    <row r="88" spans="1:12" s="17" customFormat="1" x14ac:dyDescent="0.2">
      <c r="A88" s="84"/>
      <c r="B88" s="84"/>
      <c r="C88" s="84"/>
      <c r="D88" s="84"/>
      <c r="E88" s="91"/>
      <c r="F88" s="91"/>
      <c r="G88" s="91"/>
      <c r="H88" s="92"/>
      <c r="I88" s="31"/>
      <c r="L88" s="42"/>
    </row>
    <row r="89" spans="1:12" s="17" customFormat="1" x14ac:dyDescent="0.2">
      <c r="A89" s="84"/>
      <c r="B89" s="84"/>
      <c r="C89" s="84"/>
      <c r="D89" s="84"/>
      <c r="E89" s="91"/>
      <c r="F89" s="91"/>
      <c r="G89" s="91"/>
      <c r="H89" s="92"/>
      <c r="I89" s="31"/>
      <c r="L89" s="42"/>
    </row>
    <row r="90" spans="1:12" s="17" customFormat="1" x14ac:dyDescent="0.2">
      <c r="A90" s="84"/>
      <c r="B90" s="121"/>
      <c r="C90" s="119"/>
      <c r="D90" s="119"/>
      <c r="E90" s="91"/>
      <c r="F90" s="91"/>
      <c r="G90" s="91"/>
      <c r="H90" s="92"/>
      <c r="I90" s="31"/>
      <c r="L90" s="42"/>
    </row>
    <row r="91" spans="1:12" s="17" customFormat="1" x14ac:dyDescent="0.2">
      <c r="A91" s="84"/>
      <c r="B91" s="119"/>
      <c r="C91" s="119"/>
      <c r="D91" s="119"/>
      <c r="E91" s="91"/>
      <c r="F91" s="91"/>
      <c r="G91" s="91"/>
      <c r="H91" s="92"/>
      <c r="I91" s="31"/>
      <c r="L91" s="42"/>
    </row>
    <row r="92" spans="1:12" s="17" customFormat="1" x14ac:dyDescent="0.2">
      <c r="A92" s="84"/>
      <c r="B92" s="79"/>
      <c r="C92" s="80"/>
      <c r="D92" s="81"/>
      <c r="E92" s="91"/>
      <c r="F92" s="91"/>
      <c r="G92" s="91"/>
      <c r="H92" s="92"/>
      <c r="I92" s="31"/>
      <c r="L92" s="42"/>
    </row>
    <row r="93" spans="1:12" s="17" customFormat="1" x14ac:dyDescent="0.2">
      <c r="A93" s="84"/>
      <c r="B93" s="79"/>
      <c r="C93" s="84"/>
      <c r="D93" s="91"/>
      <c r="E93" s="91"/>
      <c r="F93" s="91"/>
      <c r="G93" s="91"/>
      <c r="H93" s="92"/>
      <c r="I93" s="31"/>
      <c r="L93" s="42"/>
    </row>
    <row r="94" spans="1:12" x14ac:dyDescent="0.2">
      <c r="A94" s="84"/>
      <c r="B94" s="87"/>
      <c r="C94" s="84"/>
      <c r="D94" s="91"/>
      <c r="E94" s="81"/>
      <c r="F94" s="81"/>
      <c r="G94" s="81"/>
      <c r="H94" s="82"/>
      <c r="J94"/>
    </row>
    <row r="95" spans="1:12" s="17" customFormat="1" x14ac:dyDescent="0.2">
      <c r="A95" s="84"/>
      <c r="B95" s="87"/>
      <c r="C95" s="84"/>
      <c r="D95" s="91"/>
      <c r="E95" s="91"/>
      <c r="F95" s="91"/>
      <c r="G95" s="91"/>
      <c r="H95" s="92"/>
      <c r="I95" s="31"/>
      <c r="L95" s="42"/>
    </row>
    <row r="96" spans="1:12" s="17" customFormat="1" ht="12.75" customHeight="1" x14ac:dyDescent="0.2">
      <c r="A96" s="84"/>
      <c r="B96" s="84"/>
      <c r="C96" s="93"/>
      <c r="D96" s="91"/>
      <c r="E96" s="91"/>
      <c r="F96" s="91"/>
      <c r="G96" s="91"/>
      <c r="H96" s="92"/>
      <c r="I96" s="31"/>
      <c r="L96" s="42"/>
    </row>
    <row r="97" spans="1:12" s="17" customFormat="1" ht="12.75" customHeight="1" x14ac:dyDescent="0.2">
      <c r="A97" s="84"/>
      <c r="B97" s="84"/>
      <c r="C97" s="84"/>
      <c r="D97" s="91"/>
      <c r="E97" s="91"/>
      <c r="F97" s="91"/>
      <c r="G97" s="91"/>
      <c r="H97" s="92"/>
      <c r="I97" s="31"/>
      <c r="L97" s="42"/>
    </row>
    <row r="98" spans="1:12" s="17" customFormat="1" ht="12.75" customHeight="1" x14ac:dyDescent="0.2">
      <c r="A98" s="84"/>
      <c r="B98" s="79"/>
      <c r="C98" s="84"/>
      <c r="D98" s="84"/>
      <c r="E98" s="91"/>
      <c r="F98" s="91"/>
      <c r="G98" s="91"/>
      <c r="H98" s="92"/>
      <c r="I98" s="31"/>
      <c r="L98" s="42"/>
    </row>
    <row r="99" spans="1:12" x14ac:dyDescent="0.2">
      <c r="A99" s="17"/>
      <c r="B99" s="16"/>
      <c r="C99" s="17"/>
      <c r="D99" s="17"/>
      <c r="J99"/>
    </row>
    <row r="100" spans="1:12" s="17" customFormat="1" x14ac:dyDescent="0.2">
      <c r="B100" s="16"/>
      <c r="D100" s="29"/>
      <c r="E100" s="29"/>
      <c r="F100" s="29"/>
      <c r="G100" s="29"/>
      <c r="H100" s="31"/>
      <c r="I100" s="31"/>
      <c r="L100" s="42"/>
    </row>
    <row r="101" spans="1:12" s="17" customFormat="1" x14ac:dyDescent="0.2">
      <c r="B101" s="16"/>
      <c r="D101" s="29"/>
      <c r="E101" s="29"/>
      <c r="F101" s="29"/>
      <c r="G101" s="29"/>
      <c r="H101" s="31"/>
      <c r="I101" s="31"/>
      <c r="L101" s="42"/>
    </row>
    <row r="102" spans="1:12" s="17" customFormat="1" x14ac:dyDescent="0.2">
      <c r="B102" s="16"/>
      <c r="D102" s="32"/>
      <c r="E102" s="29"/>
      <c r="F102" s="29"/>
      <c r="G102" s="29"/>
      <c r="H102" s="31"/>
      <c r="I102" s="31"/>
      <c r="L102" s="42"/>
    </row>
    <row r="103" spans="1:12" s="17" customFormat="1" x14ac:dyDescent="0.2">
      <c r="B103" s="16"/>
      <c r="D103" s="29"/>
      <c r="E103" s="29"/>
      <c r="F103" s="29"/>
      <c r="G103" s="29"/>
      <c r="H103" s="31"/>
      <c r="I103" s="31"/>
      <c r="L103" s="42"/>
    </row>
    <row r="107" spans="1:12" x14ac:dyDescent="0.2">
      <c r="J107"/>
    </row>
    <row r="108" spans="1:12" x14ac:dyDescent="0.2">
      <c r="J108"/>
    </row>
    <row r="109" spans="1:12" x14ac:dyDescent="0.2">
      <c r="J109"/>
    </row>
    <row r="110" spans="1:12" x14ac:dyDescent="0.2">
      <c r="J110"/>
    </row>
    <row r="111" spans="1:12" x14ac:dyDescent="0.2">
      <c r="J111"/>
    </row>
    <row r="112" spans="1:12" x14ac:dyDescent="0.2">
      <c r="J112"/>
    </row>
    <row r="113" spans="10:10" x14ac:dyDescent="0.2">
      <c r="J113"/>
    </row>
    <row r="114" spans="10:10" x14ac:dyDescent="0.2">
      <c r="J114"/>
    </row>
    <row r="115" spans="10:10" x14ac:dyDescent="0.2">
      <c r="J115"/>
    </row>
    <row r="116" spans="10:10" x14ac:dyDescent="0.2">
      <c r="J116"/>
    </row>
    <row r="117" spans="10:10" x14ac:dyDescent="0.2">
      <c r="J117"/>
    </row>
    <row r="118" spans="10:10" x14ac:dyDescent="0.2">
      <c r="J118"/>
    </row>
    <row r="119" spans="10:10" x14ac:dyDescent="0.2">
      <c r="J119"/>
    </row>
    <row r="120" spans="10:10" x14ac:dyDescent="0.2">
      <c r="J120"/>
    </row>
    <row r="121" spans="10:10" x14ac:dyDescent="0.2">
      <c r="J121"/>
    </row>
    <row r="122" spans="10:10" x14ac:dyDescent="0.2">
      <c r="J122"/>
    </row>
    <row r="123" spans="10:10" x14ac:dyDescent="0.2">
      <c r="J123"/>
    </row>
    <row r="124" spans="10:10" x14ac:dyDescent="0.2">
      <c r="J124"/>
    </row>
    <row r="125" spans="10:10" x14ac:dyDescent="0.2">
      <c r="J125"/>
    </row>
    <row r="126" spans="10:10" x14ac:dyDescent="0.2">
      <c r="J126"/>
    </row>
    <row r="127" spans="10:10" x14ac:dyDescent="0.2">
      <c r="J127"/>
    </row>
    <row r="128" spans="10:10" x14ac:dyDescent="0.2">
      <c r="J128"/>
    </row>
    <row r="129" spans="10:10" x14ac:dyDescent="0.2">
      <c r="J129"/>
    </row>
    <row r="130" spans="10:10" x14ac:dyDescent="0.2">
      <c r="J130"/>
    </row>
    <row r="131" spans="10:10" x14ac:dyDescent="0.2">
      <c r="J131"/>
    </row>
    <row r="132" spans="10:10" x14ac:dyDescent="0.2">
      <c r="J132"/>
    </row>
    <row r="133" spans="10:10" x14ac:dyDescent="0.2">
      <c r="J133"/>
    </row>
    <row r="134" spans="10:10" x14ac:dyDescent="0.2">
      <c r="J134"/>
    </row>
    <row r="135" spans="10:10" x14ac:dyDescent="0.2">
      <c r="J135"/>
    </row>
    <row r="136" spans="10:10" x14ac:dyDescent="0.2">
      <c r="J136"/>
    </row>
    <row r="137" spans="10:10" x14ac:dyDescent="0.2">
      <c r="J137"/>
    </row>
    <row r="138" spans="10:10" x14ac:dyDescent="0.2">
      <c r="J138"/>
    </row>
    <row r="139" spans="10:10" x14ac:dyDescent="0.2">
      <c r="J139"/>
    </row>
    <row r="140" spans="10:10" x14ac:dyDescent="0.2">
      <c r="J140"/>
    </row>
    <row r="141" spans="10:10" x14ac:dyDescent="0.2">
      <c r="J141"/>
    </row>
    <row r="142" spans="10:10" x14ac:dyDescent="0.2">
      <c r="J142"/>
    </row>
    <row r="143" spans="10:10" x14ac:dyDescent="0.2">
      <c r="J143"/>
    </row>
    <row r="144" spans="10:10" x14ac:dyDescent="0.2">
      <c r="J144"/>
    </row>
    <row r="145" spans="1:10" x14ac:dyDescent="0.2">
      <c r="J145"/>
    </row>
    <row r="146" spans="1:10" x14ac:dyDescent="0.2">
      <c r="J146"/>
    </row>
    <row r="147" spans="1:10" x14ac:dyDescent="0.2">
      <c r="J147"/>
    </row>
    <row r="148" spans="1:10" x14ac:dyDescent="0.2">
      <c r="J148"/>
    </row>
    <row r="149" spans="1:10" x14ac:dyDescent="0.2">
      <c r="J149"/>
    </row>
    <row r="150" spans="1:10" x14ac:dyDescent="0.2">
      <c r="A150" s="17" t="s">
        <v>49</v>
      </c>
      <c r="J150"/>
    </row>
    <row r="151" spans="1:10" x14ac:dyDescent="0.2">
      <c r="J151"/>
    </row>
  </sheetData>
  <mergeCells count="10">
    <mergeCell ref="B91:D91"/>
    <mergeCell ref="B79:D79"/>
    <mergeCell ref="B80:D80"/>
    <mergeCell ref="B81:D81"/>
    <mergeCell ref="B82:D82"/>
    <mergeCell ref="B54:H54"/>
    <mergeCell ref="A1:G1"/>
    <mergeCell ref="B57:F57"/>
    <mergeCell ref="B58:E58"/>
    <mergeCell ref="B90:D90"/>
  </mergeCells>
  <pageMargins left="0.78740157480314965" right="0.19685039370078741" top="2.3622047244094491" bottom="0.43307086614173229" header="0.31496062992125984" footer="0.31496062992125984"/>
  <pageSetup scale="72" orientation="landscape" verticalDpi="720" r:id="rId1"/>
  <rowBreaks count="2" manualBreakCount="2">
    <brk id="20" max="8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showZeros="0" tabSelected="1" zoomScaleNormal="100" workbookViewId="0">
      <selection activeCell="L19" sqref="L19"/>
    </sheetView>
  </sheetViews>
  <sheetFormatPr defaultRowHeight="12.75" x14ac:dyDescent="0.2"/>
  <cols>
    <col min="1" max="1" width="8.5703125" customWidth="1"/>
    <col min="2" max="2" width="30" style="117" bestFit="1" customWidth="1"/>
    <col min="3" max="3" width="10.140625" bestFit="1" customWidth="1"/>
    <col min="4" max="4" width="7.28515625" bestFit="1" customWidth="1"/>
    <col min="5" max="5" width="14" customWidth="1"/>
    <col min="6" max="6" width="9.28515625" bestFit="1" customWidth="1"/>
  </cols>
  <sheetData>
    <row r="1" spans="1:6" ht="15.75" x14ac:dyDescent="0.25">
      <c r="A1" s="120" t="s">
        <v>29</v>
      </c>
      <c r="B1" s="120"/>
      <c r="C1" s="120"/>
      <c r="D1" s="120"/>
      <c r="E1" s="120"/>
      <c r="F1" s="120"/>
    </row>
    <row r="2" spans="1:6" ht="39" customHeight="1" x14ac:dyDescent="0.25">
      <c r="A2" s="23"/>
      <c r="B2" s="113"/>
      <c r="C2" s="23"/>
      <c r="D2" s="23"/>
      <c r="E2" s="23"/>
      <c r="F2" s="23"/>
    </row>
    <row r="3" spans="1:6" ht="12.75" customHeight="1" x14ac:dyDescent="0.2">
      <c r="A3" s="8" t="s">
        <v>3</v>
      </c>
      <c r="B3" s="122" t="str">
        <f>Orçamento!B2</f>
        <v>REPERFILAGEM DA RUA NICARÁGUA</v>
      </c>
      <c r="C3" s="122"/>
      <c r="D3" s="122"/>
      <c r="E3" s="122"/>
      <c r="F3" s="10"/>
    </row>
    <row r="4" spans="1:6" x14ac:dyDescent="0.2">
      <c r="A4" s="8" t="s">
        <v>4</v>
      </c>
      <c r="B4" s="114" t="str">
        <f>Orçamento!B3</f>
        <v>RUA NICARÁGUA</v>
      </c>
      <c r="C4" s="8"/>
      <c r="D4" s="10" t="str">
        <f>Orçamento!D3</f>
        <v>DATA: MAIO/2016</v>
      </c>
      <c r="E4" s="10"/>
      <c r="F4" s="12"/>
    </row>
    <row r="5" spans="1:6" x14ac:dyDescent="0.2">
      <c r="A5" s="8"/>
      <c r="B5" s="114"/>
      <c r="C5" s="8"/>
      <c r="D5" s="10"/>
      <c r="E5" s="10"/>
      <c r="F5" s="10"/>
    </row>
    <row r="7" spans="1:6" s="6" customFormat="1" x14ac:dyDescent="0.2">
      <c r="A7" s="106" t="s">
        <v>0</v>
      </c>
      <c r="B7" s="115" t="s">
        <v>30</v>
      </c>
      <c r="C7" s="106" t="s">
        <v>31</v>
      </c>
      <c r="D7" s="106" t="s">
        <v>32</v>
      </c>
      <c r="E7" s="106" t="s">
        <v>33</v>
      </c>
      <c r="F7" s="106"/>
    </row>
    <row r="8" spans="1:6" x14ac:dyDescent="0.2">
      <c r="A8" s="107"/>
      <c r="B8" s="116"/>
      <c r="C8" s="107" t="s">
        <v>34</v>
      </c>
      <c r="D8" s="107"/>
      <c r="E8" s="107" t="s">
        <v>35</v>
      </c>
      <c r="F8" s="107" t="s">
        <v>32</v>
      </c>
    </row>
    <row r="9" spans="1:6" x14ac:dyDescent="0.2">
      <c r="A9" s="107">
        <v>1</v>
      </c>
      <c r="B9" s="116" t="str">
        <f>Orçamento!B6</f>
        <v>SERVIÇOS INICIAIS</v>
      </c>
      <c r="C9" s="108">
        <f>Orçamento!G9</f>
        <v>3328.9700000000003</v>
      </c>
      <c r="D9" s="109">
        <f>C9/C17</f>
        <v>2.7742819990977882E-2</v>
      </c>
      <c r="E9" s="108">
        <f>F9*C9</f>
        <v>3328.9700000000003</v>
      </c>
      <c r="F9" s="109">
        <v>1</v>
      </c>
    </row>
    <row r="10" spans="1:6" x14ac:dyDescent="0.2">
      <c r="A10" s="107"/>
      <c r="B10" s="116"/>
      <c r="C10" s="107"/>
      <c r="D10" s="107"/>
      <c r="E10" s="108">
        <f t="shared" ref="E10:E14" si="0">F10*C10</f>
        <v>0</v>
      </c>
      <c r="F10" s="107"/>
    </row>
    <row r="11" spans="1:6" x14ac:dyDescent="0.2">
      <c r="A11" s="107">
        <v>2</v>
      </c>
      <c r="B11" s="116" t="str">
        <f>Orçamento!B10</f>
        <v>PAVIMENTAÇÃO</v>
      </c>
      <c r="C11" s="108">
        <f>Orçamento!G13</f>
        <v>113694.95999999999</v>
      </c>
      <c r="D11" s="109">
        <f>C11/C17</f>
        <v>0.94750592800819178</v>
      </c>
      <c r="E11" s="108">
        <f t="shared" si="0"/>
        <v>113694.95999999999</v>
      </c>
      <c r="F11" s="109">
        <v>1</v>
      </c>
    </row>
    <row r="12" spans="1:6" x14ac:dyDescent="0.2">
      <c r="A12" s="107"/>
      <c r="B12" s="116"/>
      <c r="C12" s="107"/>
      <c r="D12" s="107"/>
      <c r="E12" s="108">
        <f t="shared" si="0"/>
        <v>0</v>
      </c>
      <c r="F12" s="107"/>
    </row>
    <row r="13" spans="1:6" x14ac:dyDescent="0.2">
      <c r="A13" s="107">
        <v>3</v>
      </c>
      <c r="B13" s="116" t="str">
        <f>Orçamento!B14</f>
        <v>SINALIZAÇÃO</v>
      </c>
      <c r="C13" s="108">
        <f>Orçamento!G16</f>
        <v>1957.16</v>
      </c>
      <c r="D13" s="109">
        <f>C13/C17</f>
        <v>1.6310491705705449E-2</v>
      </c>
      <c r="E13" s="108">
        <f t="shared" si="0"/>
        <v>1957.16</v>
      </c>
      <c r="F13" s="109">
        <v>1</v>
      </c>
    </row>
    <row r="14" spans="1:6" x14ac:dyDescent="0.2">
      <c r="A14" s="107"/>
      <c r="B14" s="116"/>
      <c r="C14" s="107"/>
      <c r="D14" s="107"/>
      <c r="E14" s="108">
        <f t="shared" si="0"/>
        <v>0</v>
      </c>
      <c r="F14" s="107"/>
    </row>
    <row r="15" spans="1:6" x14ac:dyDescent="0.2">
      <c r="A15" s="107">
        <v>4</v>
      </c>
      <c r="B15" s="116" t="str">
        <f>Orçamento!B17</f>
        <v>DRENAGEM</v>
      </c>
      <c r="C15" s="108">
        <f>Orçamento!G19</f>
        <v>1012.84</v>
      </c>
      <c r="D15" s="109">
        <f>C15/C17</f>
        <v>8.44076029512493E-3</v>
      </c>
      <c r="E15" s="108">
        <f t="shared" ref="E15:E16" si="1">F15*C15</f>
        <v>1012.84</v>
      </c>
      <c r="F15" s="109">
        <v>1</v>
      </c>
    </row>
    <row r="16" spans="1:6" x14ac:dyDescent="0.2">
      <c r="A16" s="107"/>
      <c r="B16" s="116"/>
      <c r="C16" s="107"/>
      <c r="D16" s="107"/>
      <c r="E16" s="108">
        <f t="shared" si="1"/>
        <v>0</v>
      </c>
      <c r="F16" s="107"/>
    </row>
    <row r="17" spans="1:6" s="6" customFormat="1" x14ac:dyDescent="0.2">
      <c r="A17" s="106"/>
      <c r="B17" s="115" t="s">
        <v>36</v>
      </c>
      <c r="C17" s="110">
        <f>SUM(C9:C15)</f>
        <v>119993.93</v>
      </c>
      <c r="D17" s="111">
        <f>D9+D11+D13+D15</f>
        <v>1</v>
      </c>
      <c r="E17" s="110"/>
      <c r="F17" s="106"/>
    </row>
    <row r="18" spans="1:6" x14ac:dyDescent="0.2">
      <c r="A18" s="107"/>
      <c r="B18" s="116" t="s">
        <v>37</v>
      </c>
      <c r="C18" s="107"/>
      <c r="D18" s="107"/>
      <c r="E18" s="108">
        <f>SUM(E9:E17)</f>
        <v>119993.93</v>
      </c>
      <c r="F18" s="109">
        <f>E18/C17</f>
        <v>1</v>
      </c>
    </row>
    <row r="19" spans="1:6" s="6" customFormat="1" x14ac:dyDescent="0.2">
      <c r="A19" s="106"/>
      <c r="B19" s="115" t="s">
        <v>38</v>
      </c>
      <c r="C19" s="106"/>
      <c r="D19" s="106"/>
      <c r="E19" s="110">
        <f>E18</f>
        <v>119993.93</v>
      </c>
      <c r="F19" s="112">
        <f>F18</f>
        <v>1</v>
      </c>
    </row>
  </sheetData>
  <mergeCells count="2">
    <mergeCell ref="A1:F1"/>
    <mergeCell ref="B3:E3"/>
  </mergeCells>
  <pageMargins left="0.51181102362204722" right="0.51181102362204722" top="2.3622047244094491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2016-05-04T11:19:11Z</cp:lastPrinted>
  <dcterms:created xsi:type="dcterms:W3CDTF">2001-12-06T19:05:24Z</dcterms:created>
  <dcterms:modified xsi:type="dcterms:W3CDTF">2016-06-06T11:29:15Z</dcterms:modified>
</cp:coreProperties>
</file>